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1бн">[1]блюда!$A$5:$A$15</definedName>
    <definedName name="_2б">[1]блюда!$A$17:$G$27</definedName>
    <definedName name="_2бн">[1]блюда!$A$17:$A$27</definedName>
    <definedName name="_г">[1]блюда!$A$30:$G$40</definedName>
    <definedName name="_гн">[1]блюда!$A$30:$A$40</definedName>
    <definedName name="_з">[1]блюда!$A$53:$G$66</definedName>
    <definedName name="_зн">[1]блюда!$A$53:$A$66</definedName>
    <definedName name="_с">[1]блюда!$A$43:$G$51</definedName>
    <definedName name="_сн">[1]блюда!$A$43:$A$51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<sst xmlns="http://schemas.openxmlformats.org/spreadsheetml/2006/main" count="33" uniqueCount="33">
  <si>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</si>
  <si>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</si>
  <si>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</si>
  <si>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</si>
  <si>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</si>
  <si>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</si>
  <si>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</si>
  <si>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</si>
  <si>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</si>
  <si>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</si>
  <si>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</si>
  <si>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</si>
  <si>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</si>
  <si>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</si>
  <si>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</si>
  <si>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</si>
  <si>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</si>
  <si>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</si>
  <si>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</si>
  <si>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</si>
  <si>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</si>
  <si>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</si>
  <si>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</si>
  <si>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</si>
  <si>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</si>
  <si>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</si>
  <si>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Салат из белокачанной капусты с морковью</t>
  </si>
  <si>
    <t>Суп-хинкал</t>
  </si>
  <si>
    <t>Гуляш из говядины</t>
  </si>
  <si>
    <t>Каша гречневая рассыпчатая</t>
  </si>
  <si>
    <t>Компот из смеси сухофрукиов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</si>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</sst>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Салат из моркови с сахаром</v>
          </cell>
          <cell r="B58">
            <v>60</v>
          </cell>
          <cell r="C58">
            <v>4.2860500000000004</v>
          </cell>
          <cell r="D58">
            <v>64.05</v>
          </cell>
          <cell r="E58">
            <v>0.7</v>
          </cell>
          <cell r="F58">
            <v>4.24</v>
          </cell>
          <cell r="G58">
            <v>5.56</v>
          </cell>
        </row>
        <row r="59">
          <cell r="A59" t="str">
            <v>Хлеб пшеничный</v>
          </cell>
          <cell r="B59">
            <v>60</v>
          </cell>
          <cell r="C59">
            <v>3.6</v>
          </cell>
          <cell r="D59">
            <v>80</v>
          </cell>
          <cell r="E59">
            <v>4</v>
          </cell>
          <cell r="F59">
            <v>0.5</v>
          </cell>
          <cell r="G59">
            <v>25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3"/>
      <c r="I1" t="s">
        <v>1</v>
      </c>
      <c r="J1" s="22">
        <v>45879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/>
      <c r="D12" s="29" t="s">
        <v>26</v>
      </c>
      <c r="E12" s="15">
        <f>VLOOKUP(D12,_з,2,0)</f>
        <v>60</v>
      </c>
      <c r="F12" s="15">
        <f>VLOOKUP(D12,_з,3,0)</f>
        <v>5.9685569999999997</v>
      </c>
      <c r="G12" s="15">
        <f>VLOOKUP(D12,_з,4,0)</f>
        <v>97</v>
      </c>
      <c r="H12" s="15">
        <f>VLOOKUP(D12,_з,5,0)</f>
        <v>1</v>
      </c>
      <c r="I12" s="15">
        <f>VLOOKUP(D12,_з,6,0)</f>
        <v>8</v>
      </c>
      <c r="J12" s="16">
        <f>VLOOKUP(D12,_з,7,0)</f>
        <v>7</v>
      </c>
    </row>
    <row r="13" spans="1:10">
      <c r="A13" s="7"/>
      <c r="B13" s="1" t="s">
        <v>16</v>
      </c>
      <c r="C13" s="2"/>
      <c r="D13" s="34" t="s">
        <v>27</v>
      </c>
      <c r="E13" s="21" t="str">
        <f>VLOOKUP(D13,_1б,2,0)</f>
        <v>250</v>
      </c>
      <c r="F13" s="21">
        <f>VLOOKUP(D13,_1б,3,0)</f>
        <v>39.007209500000002</v>
      </c>
      <c r="G13" s="21">
        <f>VLOOKUP(D13,_1б,4,0)</f>
        <v>125</v>
      </c>
      <c r="H13" s="21">
        <f>VLOOKUP(D13,_1б,5,0)</f>
        <v>10.199999999999999</v>
      </c>
      <c r="I13" s="21">
        <f>VLOOKUP(D13,_1б,6,0)</f>
        <v>6.1</v>
      </c>
      <c r="J13" s="35">
        <f>VLOOKUP(D13,_1б,7,0)</f>
        <v>7.8</v>
      </c>
    </row>
    <row r="14" spans="1:10">
      <c r="A14" s="7"/>
      <c r="B14" s="1" t="s">
        <v>17</v>
      </c>
      <c r="C14" s="2"/>
      <c r="D14" s="34" t="s">
        <v>28</v>
      </c>
      <c r="E14" s="21">
        <f>VLOOKUP(D14,_2б,2,0)</f>
        <v>90</v>
      </c>
      <c r="F14" s="21">
        <f>VLOOKUP(D14,_2б,3,0)</f>
        <v>66.191630000000004</v>
      </c>
      <c r="G14" s="21">
        <f>VLOOKUP(D14,_2б,4,0)</f>
        <v>148.19999999999999</v>
      </c>
      <c r="H14" s="21">
        <f>VLOOKUP(D14,_2б,5,0)</f>
        <v>12</v>
      </c>
      <c r="I14" s="21">
        <f>VLOOKUP(D14,_2б,6,0)</f>
        <v>11</v>
      </c>
      <c r="J14" s="35">
        <f>VLOOKUP(D14,_2б,7,0)</f>
        <v>3.76</v>
      </c>
    </row>
    <row r="15" spans="1:10">
      <c r="A15" s="7"/>
      <c r="B15" s="1" t="s">
        <v>18</v>
      </c>
      <c r="C15" s="2"/>
      <c r="D15" s="34" t="s">
        <v>29</v>
      </c>
      <c r="E15" s="21">
        <f>VLOOKUP(D15,_г,2,0)</f>
        <v>150</v>
      </c>
      <c r="F15" s="21">
        <f>VLOOKUP(D15,_г,3,0)</f>
        <v>7.8479074999999998</v>
      </c>
      <c r="G15" s="21">
        <f>VLOOKUP(D15,_г,4,0)</f>
        <v>28</v>
      </c>
      <c r="H15" s="21">
        <f>VLOOKUP(D15,_г,5,0)</f>
        <v>145</v>
      </c>
      <c r="I15" s="21">
        <f>VLOOKUP(D15,_г,6,0)</f>
        <v>6</v>
      </c>
      <c r="J15" s="35">
        <f>VLOOKUP(D15,_г,7,0)</f>
        <v>8</v>
      </c>
    </row>
    <row r="16" spans="1:10">
      <c r="A16" s="7"/>
      <c r="B16" s="1" t="s">
        <v>32</v>
      </c>
      <c r="C16" s="2"/>
      <c r="D16" s="34" t="s">
        <v>30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5">
        <f>VLOOKUP(D16,_с,7,0)</f>
        <v>19.8</v>
      </c>
    </row>
    <row r="17" spans="1:10">
      <c r="A17" s="7"/>
      <c r="B17" s="1" t="s">
        <v>22</v>
      </c>
      <c r="C17" s="2"/>
      <c r="D17" s="32" t="s">
        <v>31</v>
      </c>
      <c r="E17" s="21">
        <f>VLOOKUP(D17,_з,2,0)</f>
        <v>60</v>
      </c>
      <c r="F17" s="21">
        <f>VLOOKUP(D17,_з,3,0)</f>
        <v>3.6</v>
      </c>
      <c r="G17" s="21">
        <f>VLOOKUP(D17,_з,4,0)</f>
        <v>80</v>
      </c>
      <c r="H17" s="21">
        <f>VLOOKUP(D17,_з,5,0)</f>
        <v>4</v>
      </c>
      <c r="I17" s="21">
        <f>VLOOKUP(D17,_з,6,0)</f>
        <v>0.5</v>
      </c>
      <c r="J17" s="35">
        <f>VLOOKUP(D17,_з,7,0)</f>
        <v>25</v>
      </c>
    </row>
    <row r="18" spans="1:10">
      <c r="A18" s="7"/>
      <c r="B18" s="1"/>
      <c r="C18" s="2"/>
      <c r="D18" s="32"/>
      <c r="E18" s="21"/>
      <c r="F18" s="21"/>
      <c r="G18" s="21"/>
      <c r="H18" s="21"/>
      <c r="I18" s="21"/>
      <c r="J18" s="35"/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dataValidations count="5">
    <dataValidation type="list" allowBlank="1" showInputMessage="1" showErrorMessage="1" sqref="D16">
      <formula1>_сн</formula1>
    </dataValidation>
    <dataValidation type="list" allowBlank="1" showInputMessage="1" showErrorMessage="1" sqref="D15">
      <formula1>_гн</formula1>
    </dataValidation>
    <dataValidation type="list" allowBlank="1" showInputMessage="1" showErrorMessage="1" sqref="D14">
      <formula1>_2бн</formula1>
    </dataValidation>
    <dataValidation type="list" allowBlank="1" showInputMessage="1" showErrorMessage="1" sqref="D13">
      <formula1>_1бн</formula1>
    </dataValidation>
    <dataValidation type="list" allowBlank="1" showInputMessage="1" showErrorMessage="1" sqref="D12 D17:D18">
      <formula1>_зн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2025-10-08T07:59:10Z</dcterms:modified>
</cp:coreProperties>
</file>