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definedNames>
    <definedName name="_1б">[1]блюда!$A$5:$G$15</definedName>
    <definedName name="_1бн">[1]блюда!$A$5:$A$15</definedName>
    <definedName name="_2б">[1]блюда!$A$17:$G$27</definedName>
    <definedName name="_2бн">[1]блюда!$A$17:$A$27</definedName>
    <definedName name="_г">[1]блюда!$A$30:$G$40</definedName>
    <definedName name="_гн">[1]блюда!$A$30:$A$40</definedName>
    <definedName name="_з">[1]блюда!$A$53:$G$66</definedName>
    <definedName name="_зн">[1]блюда!$A$53:$A$66</definedName>
    <definedName name="_с">[1]блюда!$A$43:$G$51</definedName>
    <definedName name="_сн">[1]блюда!$A$43:$A$51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<sst xmlns="http://schemas.openxmlformats.org/spreadsheetml/2006/main" count="34" uniqueCount="34">
  <si>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</si>
  <si>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</si>
  <si>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</si>
  <si>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</si>
  <si>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</si>
  <si>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</si>
  <si>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</si>
  <si>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</si>
  <si>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</si>
  <si>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</si>
  <si>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</si>
  <si>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</si>
  <si>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</si>
  <si>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</si>
  <si>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</si>
  <si>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</si>
  <si>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</si>
  <si>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</si>
  <si>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</si>
  <si>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</si>
  <si>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</si>
  <si>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</si>
  <si>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</si>
  <si>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</si>
  <si>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</si>
  <si>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"Начальная школа - детский сад №27"</t>
  </si>
  <si>
    <t>напиток</t>
  </si>
  <si>
    <t>Хлеб пшеничный</t>
  </si>
  <si>
    <t>11.14.2025</t>
  </si>
  <si>
    <t>Салат из свеклы и зеленого горошка</t>
  </si>
  <si>
    <t>Суп гороховый</t>
  </si>
  <si>
    <t>Котлеты из говядины</t>
  </si>
  <si>
    <t>Каша гречневая рассыпчатая</t>
  </si>
  <si>
    <t>Компот из смеси сухофрукиов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</si>
</sst>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повое меню"/>
      <sheetName val="продукты"/>
      <sheetName val="блюда"/>
      <sheetName val="меню"/>
      <sheetName val="калькуляция закуска"/>
      <sheetName val=" калькуляция 1"/>
      <sheetName val="калькуляция 2"/>
      <sheetName val="калькуляция гарнир"/>
      <sheetName val="калькуляция сладкое"/>
      <sheetName val="Лист1"/>
      <sheetName val="Гор_матрица"/>
      <sheetName val="Вер_Матрица"/>
    </sheetNames>
    <sheetDataSet>
      <sheetData sheetId="0"/>
      <sheetData sheetId="1"/>
      <sheetData sheetId="2">
        <row r="5">
          <cell r="A5" t="str">
            <v>Борщ</v>
          </cell>
          <cell r="B5" t="str">
            <v>250</v>
          </cell>
          <cell r="C5">
            <v>9.0483020000000014</v>
          </cell>
          <cell r="D5">
            <v>180</v>
          </cell>
          <cell r="E5">
            <v>2.52</v>
          </cell>
          <cell r="F5">
            <v>4.6500000000000004</v>
          </cell>
          <cell r="G5">
            <v>25</v>
          </cell>
        </row>
        <row r="6">
          <cell r="A6" t="str">
            <v>Суп гороховый</v>
          </cell>
          <cell r="B6" t="str">
            <v>250</v>
          </cell>
          <cell r="C6">
            <v>9.6883599999999994</v>
          </cell>
          <cell r="D6">
            <v>131</v>
          </cell>
          <cell r="E6">
            <v>5</v>
          </cell>
          <cell r="F6">
            <v>3</v>
          </cell>
          <cell r="G6">
            <v>18</v>
          </cell>
        </row>
        <row r="7">
          <cell r="A7" t="str">
            <v>Суп куриный с вермишелью</v>
          </cell>
          <cell r="B7" t="str">
            <v>250</v>
          </cell>
          <cell r="C7">
            <v>11.2783605</v>
          </cell>
          <cell r="D7">
            <v>160</v>
          </cell>
          <cell r="E7">
            <v>9.1999999999999993</v>
          </cell>
          <cell r="F7">
            <v>6.6</v>
          </cell>
          <cell r="G7">
            <v>14.9</v>
          </cell>
        </row>
        <row r="8">
          <cell r="A8" t="str">
            <v>Суп фасолевый с овощами</v>
          </cell>
          <cell r="B8" t="str">
            <v>250</v>
          </cell>
          <cell r="C8">
            <v>3.8280820000000002</v>
          </cell>
          <cell r="D8">
            <v>135</v>
          </cell>
          <cell r="E8">
            <v>2</v>
          </cell>
          <cell r="F8">
            <v>7</v>
          </cell>
          <cell r="G8">
            <v>15</v>
          </cell>
        </row>
        <row r="9">
          <cell r="A9" t="str">
            <v>Суп чечевичный с овощами</v>
          </cell>
          <cell r="B9" t="str">
            <v>205</v>
          </cell>
          <cell r="C9">
            <v>3.6655084999999996</v>
          </cell>
          <cell r="D9">
            <v>127</v>
          </cell>
          <cell r="E9">
            <v>2</v>
          </cell>
          <cell r="F9">
            <v>5</v>
          </cell>
          <cell r="G9">
            <v>15</v>
          </cell>
        </row>
        <row r="10">
          <cell r="A10" t="str">
            <v>Суп-хинкал</v>
          </cell>
          <cell r="B10" t="str">
            <v>250</v>
          </cell>
          <cell r="C10">
            <v>39.007209500000002</v>
          </cell>
          <cell r="D10">
            <v>125</v>
          </cell>
          <cell r="E10">
            <v>10.199999999999999</v>
          </cell>
          <cell r="F10">
            <v>6.1</v>
          </cell>
          <cell r="G10">
            <v>7.8</v>
          </cell>
        </row>
        <row r="11">
          <cell r="A11" t="str">
            <v>Борщ</v>
          </cell>
          <cell r="B11" t="str">
            <v>250</v>
          </cell>
          <cell r="C11">
            <v>12.56846</v>
          </cell>
          <cell r="D11">
            <v>180</v>
          </cell>
          <cell r="E11">
            <v>2.52</v>
          </cell>
          <cell r="F11">
            <v>4.6500000000000004</v>
          </cell>
          <cell r="G11">
            <v>25</v>
          </cell>
        </row>
        <row r="12">
          <cell r="A12" t="str">
            <v>Борщ</v>
          </cell>
          <cell r="B12" t="str">
            <v>250</v>
          </cell>
          <cell r="C12">
            <v>9.6883599999999994</v>
          </cell>
          <cell r="D12">
            <v>180</v>
          </cell>
          <cell r="E12">
            <v>2.52</v>
          </cell>
          <cell r="F12">
            <v>4.6500000000000004</v>
          </cell>
          <cell r="G12">
            <v>25</v>
          </cell>
        </row>
        <row r="17">
          <cell r="A17" t="str">
            <v>Гуляш из говядины</v>
          </cell>
          <cell r="B17">
            <v>90</v>
          </cell>
          <cell r="C17">
            <v>66.191630000000004</v>
          </cell>
          <cell r="D17">
            <v>148.19999999999999</v>
          </cell>
          <cell r="E17">
            <v>12</v>
          </cell>
          <cell r="F17">
            <v>11</v>
          </cell>
          <cell r="G17">
            <v>3.76</v>
          </cell>
        </row>
        <row r="18">
          <cell r="A18" t="str">
            <v>Котлета рыбная любительская</v>
          </cell>
          <cell r="B18">
            <v>90</v>
          </cell>
          <cell r="C18">
            <v>33.988414999999996</v>
          </cell>
          <cell r="D18">
            <v>145</v>
          </cell>
          <cell r="E18">
            <v>14</v>
          </cell>
          <cell r="F18">
            <v>3.6</v>
          </cell>
          <cell r="G18">
            <v>15</v>
          </cell>
        </row>
        <row r="19">
          <cell r="A19" t="str">
            <v>Котлеты из говядины</v>
          </cell>
          <cell r="B19">
            <v>90</v>
          </cell>
          <cell r="C19">
            <v>28.978365999999998</v>
          </cell>
          <cell r="D19">
            <v>115.38</v>
          </cell>
          <cell r="E19">
            <v>8.7799999999999994</v>
          </cell>
          <cell r="F19">
            <v>5.75</v>
          </cell>
          <cell r="G19">
            <v>12</v>
          </cell>
        </row>
        <row r="20">
          <cell r="A20" t="str">
            <v>Курица тушеная в соусе</v>
          </cell>
          <cell r="B20">
            <v>90</v>
          </cell>
          <cell r="C20">
            <v>20.446403790000002</v>
          </cell>
          <cell r="D20">
            <v>125</v>
          </cell>
          <cell r="E20">
            <v>14.1</v>
          </cell>
          <cell r="F20">
            <v>5.7</v>
          </cell>
          <cell r="G20">
            <v>4.4000000000000004</v>
          </cell>
        </row>
        <row r="21">
          <cell r="A21" t="str">
            <v>Плов с курицей</v>
          </cell>
          <cell r="B21">
            <v>200</v>
          </cell>
          <cell r="C21">
            <v>22.013027499999996</v>
          </cell>
          <cell r="D21">
            <v>460</v>
          </cell>
          <cell r="E21">
            <v>20.9</v>
          </cell>
          <cell r="F21">
            <v>29.8</v>
          </cell>
          <cell r="G21">
            <v>40.700000000000003</v>
          </cell>
        </row>
        <row r="22">
          <cell r="A22" t="str">
            <v>Рыба запеченная</v>
          </cell>
          <cell r="B22">
            <v>90</v>
          </cell>
          <cell r="C22">
            <v>25.660092000000002</v>
          </cell>
          <cell r="D22">
            <v>210</v>
          </cell>
          <cell r="E22">
            <v>12.5</v>
          </cell>
          <cell r="F22">
            <v>8</v>
          </cell>
          <cell r="G22">
            <v>12</v>
          </cell>
        </row>
        <row r="23">
          <cell r="B23" t="e">
            <v>#N/A</v>
          </cell>
          <cell r="C23">
            <v>77.671350000000004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B24" t="e">
            <v>#N/A</v>
          </cell>
          <cell r="C24">
            <v>30.699540000000002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B25" t="e">
            <v>#N/A</v>
          </cell>
          <cell r="C25">
            <v>0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B26" t="e">
            <v>#N/A</v>
          </cell>
          <cell r="C26">
            <v>66.420789999999997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B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30">
          <cell r="A30" t="str">
            <v>Картофельное пюре</v>
          </cell>
          <cell r="B30">
            <v>150</v>
          </cell>
          <cell r="C30">
            <v>16.976219</v>
          </cell>
          <cell r="D30">
            <v>135</v>
          </cell>
          <cell r="E30">
            <v>3</v>
          </cell>
          <cell r="F30">
            <v>5</v>
          </cell>
          <cell r="G30">
            <v>20</v>
          </cell>
        </row>
        <row r="31">
          <cell r="A31" t="str">
            <v>Каша гречневая рассыпчатая</v>
          </cell>
          <cell r="B31">
            <v>150</v>
          </cell>
          <cell r="C31">
            <v>7.8479074999999998</v>
          </cell>
          <cell r="D31">
            <v>28</v>
          </cell>
          <cell r="E31">
            <v>145</v>
          </cell>
          <cell r="F31">
            <v>6</v>
          </cell>
          <cell r="G31">
            <v>8</v>
          </cell>
        </row>
        <row r="32">
          <cell r="A32" t="str">
            <v>Макароны отварные с маслом</v>
          </cell>
          <cell r="B32">
            <v>150</v>
          </cell>
          <cell r="C32">
            <v>11.726830000000001</v>
          </cell>
          <cell r="D32">
            <v>213</v>
          </cell>
          <cell r="E32">
            <v>5.3</v>
          </cell>
          <cell r="F32">
            <v>4.9000000000000004</v>
          </cell>
          <cell r="G32">
            <v>32.799999999999997</v>
          </cell>
        </row>
        <row r="33">
          <cell r="A33" t="str">
            <v>Рис отварной</v>
          </cell>
          <cell r="B33">
            <v>150</v>
          </cell>
          <cell r="C33">
            <v>8.0053924999999992</v>
          </cell>
          <cell r="D33">
            <v>203.5</v>
          </cell>
          <cell r="E33">
            <v>3.6</v>
          </cell>
          <cell r="F33">
            <v>4.8</v>
          </cell>
          <cell r="G33">
            <v>36.4</v>
          </cell>
        </row>
        <row r="34">
          <cell r="B34" t="e">
            <v>#N/A</v>
          </cell>
          <cell r="C34">
            <v>14.410829999999999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B35" t="e">
            <v>#N/A</v>
          </cell>
          <cell r="C35">
            <v>19.85783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B36" t="e">
            <v>#N/A</v>
          </cell>
          <cell r="C36">
            <v>0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B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__</v>
          </cell>
          <cell r="B38" t="str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43">
          <cell r="A43" t="str">
            <v>Компот из кураги</v>
          </cell>
          <cell r="B43">
            <v>200</v>
          </cell>
          <cell r="C43">
            <v>1.7250000000000001</v>
          </cell>
          <cell r="D43">
            <v>66.900000000000006</v>
          </cell>
          <cell r="E43">
            <v>1</v>
          </cell>
          <cell r="F43">
            <v>0.1</v>
          </cell>
          <cell r="G43">
            <v>15.6</v>
          </cell>
        </row>
        <row r="44">
          <cell r="A44" t="str">
            <v>Компот из плодов свежих  (яблоки, груши)</v>
          </cell>
          <cell r="B44" t="str">
            <v>200</v>
          </cell>
          <cell r="C44">
            <v>6.7810799999999993</v>
          </cell>
          <cell r="D44" t="str">
            <v>114</v>
          </cell>
          <cell r="E44">
            <v>0</v>
          </cell>
          <cell r="F44">
            <v>0</v>
          </cell>
          <cell r="G44" t="str">
            <v>28</v>
          </cell>
        </row>
        <row r="45">
          <cell r="A45" t="str">
            <v>Компот из смеси сухофрукиов</v>
          </cell>
          <cell r="B45">
            <v>200</v>
          </cell>
          <cell r="C45">
            <v>11.98</v>
          </cell>
          <cell r="D45">
            <v>81</v>
          </cell>
          <cell r="E45">
            <v>0.5</v>
          </cell>
          <cell r="F45">
            <v>0</v>
          </cell>
          <cell r="G45">
            <v>19.8</v>
          </cell>
        </row>
        <row r="46">
          <cell r="B46" t="e">
            <v>#N/A</v>
          </cell>
          <cell r="C46">
            <v>25.7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B47" t="e">
            <v>#N/A</v>
          </cell>
          <cell r="C47">
            <v>3.7869999999999999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53">
          <cell r="A53" t="str">
            <v>Салат из белокачанной капусты с морковью</v>
          </cell>
          <cell r="B53">
            <v>60</v>
          </cell>
          <cell r="C53">
            <v>5.9685569999999997</v>
          </cell>
          <cell r="D53">
            <v>97</v>
          </cell>
          <cell r="E53">
            <v>1</v>
          </cell>
          <cell r="F53">
            <v>8</v>
          </cell>
          <cell r="G53">
            <v>7</v>
          </cell>
        </row>
        <row r="54">
          <cell r="A54" t="str">
            <v xml:space="preserve">Салат из свежих помидоров и огурцов </v>
          </cell>
          <cell r="B54">
            <v>60</v>
          </cell>
          <cell r="C54">
            <v>10.075571999999999</v>
          </cell>
          <cell r="D54">
            <v>79</v>
          </cell>
          <cell r="E54">
            <v>1.5</v>
          </cell>
          <cell r="F54">
            <v>6.2</v>
          </cell>
          <cell r="G54">
            <v>4.8</v>
          </cell>
        </row>
        <row r="55">
          <cell r="A55" t="str">
            <v>Салат из свежих помидоров и огурцов с капустой</v>
          </cell>
          <cell r="B55">
            <v>60</v>
          </cell>
          <cell r="C55">
            <v>8.7888859999999998</v>
          </cell>
          <cell r="D55">
            <v>79</v>
          </cell>
          <cell r="E55">
            <v>1.5</v>
          </cell>
          <cell r="F55">
            <v>6.6</v>
          </cell>
          <cell r="G55">
            <v>2.2000000000000002</v>
          </cell>
        </row>
        <row r="56">
          <cell r="A56" t="str">
            <v>Салат из свеклы и зеленого горошка</v>
          </cell>
          <cell r="B56">
            <v>60</v>
          </cell>
          <cell r="C56">
            <v>14.816449499999999</v>
          </cell>
          <cell r="D56">
            <v>14.2</v>
          </cell>
          <cell r="E56">
            <v>0.8</v>
          </cell>
          <cell r="F56">
            <v>0.1</v>
          </cell>
          <cell r="G56">
            <v>3.1</v>
          </cell>
        </row>
        <row r="57">
          <cell r="A57" t="str">
            <v>Фрукт (сезонный)</v>
          </cell>
          <cell r="B57" t="str">
            <v>100</v>
          </cell>
          <cell r="C57">
            <v>11.25141</v>
          </cell>
          <cell r="D57">
            <v>60</v>
          </cell>
          <cell r="E57">
            <v>1</v>
          </cell>
          <cell r="F57" t="str">
            <v>1</v>
          </cell>
          <cell r="G57">
            <v>10</v>
          </cell>
        </row>
        <row r="58">
          <cell r="A58" t="str">
            <v>Салат из моркови с сахаром</v>
          </cell>
          <cell r="B58">
            <v>60</v>
          </cell>
          <cell r="C58">
            <v>4.2860500000000004</v>
          </cell>
          <cell r="D58">
            <v>64.05</v>
          </cell>
          <cell r="E58">
            <v>0.7</v>
          </cell>
          <cell r="F58">
            <v>4.24</v>
          </cell>
          <cell r="G58">
            <v>5.56</v>
          </cell>
        </row>
        <row r="59">
          <cell r="A59" t="str">
            <v>Хлеб пшеничный</v>
          </cell>
          <cell r="B59">
            <v>60</v>
          </cell>
          <cell r="C59">
            <v>3.6</v>
          </cell>
          <cell r="D59">
            <v>80</v>
          </cell>
          <cell r="E59">
            <v>4</v>
          </cell>
          <cell r="F59">
            <v>0.5</v>
          </cell>
          <cell r="G59">
            <v>25</v>
          </cell>
        </row>
        <row r="60">
          <cell r="A60" t="str">
            <v>Хлеб ржаной</v>
          </cell>
          <cell r="B60">
            <v>20</v>
          </cell>
          <cell r="C60">
            <v>0</v>
          </cell>
          <cell r="D60">
            <v>6</v>
          </cell>
          <cell r="E60">
            <v>20</v>
          </cell>
          <cell r="F60">
            <v>2</v>
          </cell>
          <cell r="G60">
            <v>3</v>
          </cell>
        </row>
        <row r="61">
          <cell r="A61" t="str">
            <v>___</v>
          </cell>
          <cell r="B61" t="str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____</v>
          </cell>
          <cell r="B62" t="str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18" sqref="I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20</v>
      </c>
      <c r="F1" s="23"/>
      <c r="I1" t="s">
        <v>1</v>
      </c>
      <c r="J1" s="22" t="s">
        <v>28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21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29" t="s">
        <v>29</v>
      </c>
      <c r="E12" s="15">
        <f>VLOOKUP(D12,_з,2,0)</f>
        <v>60</v>
      </c>
      <c r="F12" s="15">
        <f>VLOOKUP(D12,_з,3,0)</f>
        <v>14.816449499999999</v>
      </c>
      <c r="G12" s="15">
        <f>VLOOKUP(D12,_з,4,0)</f>
        <v>14.2</v>
      </c>
      <c r="H12" s="15">
        <f>VLOOKUP(D12,_з,5,0)</f>
        <v>0.8</v>
      </c>
      <c r="I12" s="15">
        <f>VLOOKUP(D12,_з,6,0)</f>
        <v>0.1</v>
      </c>
      <c r="J12" s="16">
        <f>VLOOKUP(D12,_з,7,0)</f>
        <v>3.1</v>
      </c>
    </row>
    <row r="13" spans="1:10">
      <c r="A13" s="7"/>
      <c r="B13" s="1" t="s">
        <v>16</v>
      </c>
      <c r="C13" s="2"/>
      <c r="D13" s="34" t="s">
        <v>30</v>
      </c>
      <c r="E13" s="21" t="str">
        <f>VLOOKUP(D13,_1б,2,0)</f>
        <v>250</v>
      </c>
      <c r="F13" s="21">
        <f>VLOOKUP(D13,_1б,3,0)</f>
        <v>9.6883599999999994</v>
      </c>
      <c r="G13" s="21">
        <f>VLOOKUP(D13,_1б,4,0)</f>
        <v>131</v>
      </c>
      <c r="H13" s="21">
        <f>VLOOKUP(D13,_1б,5,0)</f>
        <v>5</v>
      </c>
      <c r="I13" s="21">
        <f>VLOOKUP(D13,_1б,6,0)</f>
        <v>3</v>
      </c>
      <c r="J13" s="35">
        <f>VLOOKUP(D13,_1б,7,0)</f>
        <v>18</v>
      </c>
    </row>
    <row r="14" spans="1:10">
      <c r="A14" s="7"/>
      <c r="B14" s="1" t="s">
        <v>17</v>
      </c>
      <c r="C14" s="2"/>
      <c r="D14" s="34" t="s">
        <v>31</v>
      </c>
      <c r="E14" s="21">
        <f>VLOOKUP(D14,_2б,2,0)</f>
        <v>90</v>
      </c>
      <c r="F14" s="21">
        <f>VLOOKUP(D14,_2б,3,0)</f>
        <v>28.978365999999998</v>
      </c>
      <c r="G14" s="21">
        <f>VLOOKUP(D14,_2б,4,0)</f>
        <v>115.38</v>
      </c>
      <c r="H14" s="21">
        <f>VLOOKUP(D14,_2б,5,0)</f>
        <v>8.7799999999999994</v>
      </c>
      <c r="I14" s="21">
        <f>VLOOKUP(D14,_2б,6,0)</f>
        <v>5.75</v>
      </c>
      <c r="J14" s="35">
        <f>VLOOKUP(D14,_2б,7,0)</f>
        <v>12</v>
      </c>
    </row>
    <row r="15" spans="1:10">
      <c r="A15" s="7"/>
      <c r="B15" s="1" t="s">
        <v>18</v>
      </c>
      <c r="C15" s="2"/>
      <c r="D15" s="34" t="s">
        <v>32</v>
      </c>
      <c r="E15" s="21">
        <f>VLOOKUP(D15,_г,2,0)</f>
        <v>150</v>
      </c>
      <c r="F15" s="21">
        <f>VLOOKUP(D15,_г,3,0)</f>
        <v>7.8479074999999998</v>
      </c>
      <c r="G15" s="21">
        <f>VLOOKUP(D15,_г,4,0)</f>
        <v>28</v>
      </c>
      <c r="H15" s="21">
        <f>VLOOKUP(D15,_г,5,0)</f>
        <v>145</v>
      </c>
      <c r="I15" s="21">
        <f>VLOOKUP(D15,_г,6,0)</f>
        <v>6</v>
      </c>
      <c r="J15" s="35">
        <f>VLOOKUP(D15,_г,7,0)</f>
        <v>8</v>
      </c>
    </row>
    <row r="16" spans="1:10">
      <c r="A16" s="7"/>
      <c r="B16" s="1" t="s">
        <v>26</v>
      </c>
      <c r="C16" s="2"/>
      <c r="D16" s="34" t="s">
        <v>33</v>
      </c>
      <c r="E16" s="21">
        <f>VLOOKUP(D16,_с,2,0)</f>
        <v>200</v>
      </c>
      <c r="F16" s="21">
        <f>VLOOKUP(D16,_с,3,0)</f>
        <v>11.98</v>
      </c>
      <c r="G16" s="21">
        <f>VLOOKUP(D16,_с,4,0)</f>
        <v>81</v>
      </c>
      <c r="H16" s="21">
        <f>VLOOKUP(D16,_с,5,0)</f>
        <v>0.5</v>
      </c>
      <c r="I16" s="21">
        <f>VLOOKUP(D16,_с,6,0)</f>
        <v>0</v>
      </c>
      <c r="J16" s="35">
        <f>VLOOKUP(D16,_с,7,0)</f>
        <v>19.8</v>
      </c>
    </row>
    <row r="17" spans="1:10">
      <c r="A17" s="7"/>
      <c r="B17" s="1" t="s">
        <v>22</v>
      </c>
      <c r="C17" s="2"/>
      <c r="D17" s="32" t="s">
        <v>27</v>
      </c>
      <c r="E17" s="21">
        <f>VLOOKUP(D17,_з,2,0)</f>
        <v>60</v>
      </c>
      <c r="F17" s="21">
        <f>VLOOKUP(D17,_з,3,0)</f>
        <v>3.6</v>
      </c>
      <c r="G17" s="21">
        <f>VLOOKUP(D17,_з,4,0)</f>
        <v>80</v>
      </c>
      <c r="H17" s="21">
        <f>VLOOKUP(D17,_з,5,0)</f>
        <v>4</v>
      </c>
      <c r="I17" s="21">
        <f>VLOOKUP(D17,_з,6,0)</f>
        <v>0.5</v>
      </c>
      <c r="J17" s="35">
        <f>VLOOKUP(D17,_з,7,0)</f>
        <v>25</v>
      </c>
    </row>
    <row r="18" spans="1:10">
      <c r="A18" s="7"/>
      <c r="B18" s="1"/>
      <c r="C18" s="2"/>
      <c r="D18" s="32"/>
      <c r="E18" s="21"/>
      <c r="F18" s="21"/>
      <c r="G18" s="21"/>
      <c r="H18" s="21"/>
      <c r="I18" s="21"/>
      <c r="J18" s="35"/>
    </row>
    <row r="19" spans="1:10">
      <c r="A19" s="7"/>
      <c r="B19" s="27"/>
      <c r="C19" s="27"/>
      <c r="D19" s="34"/>
      <c r="E19" s="33"/>
      <c r="F19" s="28"/>
      <c r="G19" s="33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19"/>
      <c r="I20" s="19"/>
      <c r="J20" s="20"/>
    </row>
  </sheetData>
  <mergeCells count="1">
    <mergeCell ref="B1:D1"/>
  </mergeCells>
  <dataValidations count="5">
    <dataValidation type="list" allowBlank="1" showInputMessage="1" showErrorMessage="1" sqref="D16">
      <formula1>_сн</formula1>
    </dataValidation>
    <dataValidation type="list" allowBlank="1" showInputMessage="1" showErrorMessage="1" sqref="D15">
      <formula1>_гн</formula1>
    </dataValidation>
    <dataValidation type="list" allowBlank="1" showInputMessage="1" showErrorMessage="1" sqref="D14">
      <formula1>_2бн</formula1>
    </dataValidation>
    <dataValidation type="list" allowBlank="1" showInputMessage="1" showErrorMessage="1" sqref="D13">
      <formula1>_1бн</formula1>
    </dataValidation>
    <dataValidation type="list" allowBlank="1" showInputMessage="1" showErrorMessage="1" sqref="D12 D17:D18">
      <formula1>_зн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2025-11-13T10:05:08Z</dcterms:modified>
</cp:coreProperties>
</file>