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<sst xmlns="http://schemas.openxmlformats.org/spreadsheetml/2006/main" count="34" uniqueCount="34">
  <si>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</si>
  <si>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</si>
  <si>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</si>
  <si>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</si>
  <si>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</si>
  <si>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</si>
  <si>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</si>
  <si>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</si>
  <si>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</si>
  <si>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</si>
  <si>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</si>
  <si>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</si>
  <si>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</si>
  <si>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</si>
  <si>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</si>
  <si>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</si>
  <si>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</si>
  <si>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</si>
  <si>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</si>
  <si>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</si>
  <si>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</si>
  <si>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</si>
  <si>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</si>
  <si>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</si>
  <si>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</si>
  <si>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</si>
  <si>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Хлеб пшеничный</t>
  </si>
  <si>
    <t>напиток</t>
  </si>
  <si>
    <t>11.21.2025</t>
  </si>
  <si>
    <t>Салат из моркови с сахаром</t>
  </si>
  <si>
    <t>Суп-хинкал</t>
  </si>
  <si>
    <t>Котлета рыбная любительская</t>
  </si>
  <si>
    <t>Макароны отварные с маслом</t>
  </si>
  <si>
    <t>Компот из плодов свежих  (яблоки, груши)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</si>
</sst>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29</v>
      </c>
      <c r="E12" s="15">
        <f>VLOOKUP(D12,_з,2,0)</f>
        <v>60</v>
      </c>
      <c r="F12" s="15">
        <f>VLOOKUP(D12,_з,3,0)</f>
        <v>4.2860500000000004</v>
      </c>
      <c r="G12" s="15">
        <f>VLOOKUP(D12,_з,4,0)</f>
        <v>64.05</v>
      </c>
      <c r="H12" s="15">
        <f>VLOOKUP(D12,_з,5,0)</f>
        <v>0.7</v>
      </c>
      <c r="I12" s="15">
        <f>VLOOKUP(D12,_з,6,0)</f>
        <v>4.24</v>
      </c>
      <c r="J12" s="16">
        <f>VLOOKUP(D12,_з,7,0)</f>
        <v>5.56</v>
      </c>
    </row>
    <row r="13" spans="1:10">
      <c r="A13" s="7"/>
      <c r="B13" s="1" t="s">
        <v>16</v>
      </c>
      <c r="C13" s="2"/>
      <c r="D13" s="34" t="s">
        <v>30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31</v>
      </c>
      <c r="E14" s="21">
        <f>VLOOKUP(D14,_2б,2,0)</f>
        <v>90</v>
      </c>
      <c r="F14" s="21">
        <f>VLOOKUP(D14,_2б,3,0)</f>
        <v>33.988414999999996</v>
      </c>
      <c r="G14" s="21">
        <f>VLOOKUP(D14,_2б,4,0)</f>
        <v>145</v>
      </c>
      <c r="H14" s="21">
        <f>VLOOKUP(D14,_2б,5,0)</f>
        <v>14</v>
      </c>
      <c r="I14" s="21">
        <f>VLOOKUP(D14,_2б,6,0)</f>
        <v>3.6</v>
      </c>
      <c r="J14" s="35">
        <f>VLOOKUP(D14,_2б,7,0)</f>
        <v>15</v>
      </c>
    </row>
    <row r="15" spans="1:10">
      <c r="A15" s="7"/>
      <c r="B15" s="1" t="s">
        <v>18</v>
      </c>
      <c r="C15" s="2"/>
      <c r="D15" s="34" t="s">
        <v>32</v>
      </c>
      <c r="E15" s="21">
        <f>VLOOKUP(D15,_г,2,0)</f>
        <v>150</v>
      </c>
      <c r="F15" s="21">
        <f>VLOOKUP(D15,_г,3,0)</f>
        <v>11.726830000000001</v>
      </c>
      <c r="G15" s="21">
        <f>VLOOKUP(D15,_г,4,0)</f>
        <v>213</v>
      </c>
      <c r="H15" s="21">
        <f>VLOOKUP(D15,_г,5,0)</f>
        <v>5.3</v>
      </c>
      <c r="I15" s="21">
        <f>VLOOKUP(D15,_г,6,0)</f>
        <v>4.9000000000000004</v>
      </c>
      <c r="J15" s="35">
        <f>VLOOKUP(D15,_г,7,0)</f>
        <v>32.799999999999997</v>
      </c>
    </row>
    <row r="16" spans="1:10">
      <c r="A16" s="7"/>
      <c r="B16" s="1" t="s">
        <v>27</v>
      </c>
      <c r="C16" s="2"/>
      <c r="D16" s="34" t="s">
        <v>33</v>
      </c>
      <c r="E16" s="21" t="str">
        <f>VLOOKUP(D16,_с,2,0)</f>
        <v>200</v>
      </c>
      <c r="F16" s="21">
        <f>VLOOKUP(D16,_с,3,0)</f>
        <v>6.7810799999999993</v>
      </c>
      <c r="G16" s="21" t="str">
        <f>VLOOKUP(D16,_с,4,0)</f>
        <v>114</v>
      </c>
      <c r="H16" s="21">
        <f>VLOOKUP(D16,_с,5,0)</f>
        <v>0</v>
      </c>
      <c r="I16" s="21">
        <f>VLOOKUP(D16,_с,6,0)</f>
        <v>0</v>
      </c>
      <c r="J16" s="35" t="str">
        <f>VLOOKUP(D16,_с,7,0)</f>
        <v>28</v>
      </c>
    </row>
    <row r="17" spans="1:10">
      <c r="A17" s="7"/>
      <c r="B17" s="1" t="s">
        <v>22</v>
      </c>
      <c r="C17" s="2"/>
      <c r="D17" s="32" t="s">
        <v>26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2025-11-20T10:39:06Z</dcterms:modified>
</cp:coreProperties>
</file>